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H26"/>
  <c r="G26"/>
  <c r="F26"/>
  <c r="E26"/>
  <c r="D26"/>
  <c r="C26"/>
  <c r="I25"/>
  <c r="I24"/>
  <c r="I23"/>
  <c r="H22"/>
  <c r="G22"/>
  <c r="F22"/>
  <c r="E22"/>
  <c r="D22"/>
  <c r="C22"/>
  <c r="I21"/>
  <c r="I20"/>
  <c r="I19"/>
  <c r="I17"/>
  <c r="H16"/>
  <c r="G16"/>
  <c r="F16"/>
  <c r="E16"/>
  <c r="D16"/>
  <c r="C16"/>
  <c r="H15"/>
  <c r="G15"/>
  <c r="F15"/>
  <c r="E15"/>
  <c r="D15"/>
  <c r="C15"/>
  <c r="H13"/>
  <c r="G13"/>
  <c r="F13"/>
  <c r="E13"/>
  <c r="D13"/>
  <c r="D14" s="1"/>
  <c r="C13"/>
  <c r="H12"/>
  <c r="G12"/>
  <c r="F12"/>
  <c r="E12"/>
  <c r="C12"/>
  <c r="H11"/>
  <c r="G11"/>
  <c r="F11"/>
  <c r="E11"/>
  <c r="C11"/>
  <c r="E18" l="1"/>
  <c r="G14"/>
  <c r="F14"/>
  <c r="G18"/>
  <c r="I22"/>
  <c r="D18"/>
  <c r="D27" s="1"/>
  <c r="I13"/>
  <c r="E14"/>
  <c r="I16"/>
  <c r="I11"/>
  <c r="H18"/>
  <c r="H14"/>
  <c r="I26"/>
  <c r="F18"/>
  <c r="I12"/>
  <c r="C14"/>
  <c r="C18"/>
  <c r="I15"/>
  <c r="E27" l="1"/>
  <c r="G27"/>
  <c r="F27"/>
  <c r="H27"/>
  <c r="I18"/>
  <c r="I14"/>
  <c r="C27"/>
  <c r="I27" l="1"/>
  <c r="C30" s="1"/>
</calcChain>
</file>

<file path=xl/sharedStrings.xml><?xml version="1.0" encoding="utf-8"?>
<sst xmlns="http://schemas.openxmlformats.org/spreadsheetml/2006/main" count="41" uniqueCount="32">
  <si>
    <t>LUNA</t>
  </si>
  <si>
    <t>S.C.ANCA MED SRL</t>
  </si>
  <si>
    <t>ALPHA MEDICAL INVEST SRL</t>
  </si>
  <si>
    <t>S.C.BROTAC MEDICAL CENTER SRL</t>
  </si>
  <si>
    <t>S.C.CENTRUL DE SĂNĂTATE VITAL SRL</t>
  </si>
  <si>
    <t>S.C.RECUPANA CLINIC SRL</t>
  </si>
  <si>
    <t>S.C.VALIBALMECU SRL</t>
  </si>
  <si>
    <t>TOTAL</t>
  </si>
  <si>
    <t>CONTRACT</t>
  </si>
  <si>
    <t xml:space="preserve">ianuarie </t>
  </si>
  <si>
    <t>februarie</t>
  </si>
  <si>
    <t>martie</t>
  </si>
  <si>
    <t>TRIM I 2023</t>
  </si>
  <si>
    <t>aprilie</t>
  </si>
  <si>
    <t>mai</t>
  </si>
  <si>
    <t>iunie</t>
  </si>
  <si>
    <t>TRIM II 2023</t>
  </si>
  <si>
    <t>iulie</t>
  </si>
  <si>
    <t>august</t>
  </si>
  <si>
    <t>septembrie</t>
  </si>
  <si>
    <t>TRIM III 2023</t>
  </si>
  <si>
    <t>octombrie</t>
  </si>
  <si>
    <t>noiembrie</t>
  </si>
  <si>
    <t>decembrie</t>
  </si>
  <si>
    <t>TRIM IV 2023</t>
  </si>
  <si>
    <t>TOT AN 2023</t>
  </si>
  <si>
    <t>Buget necontractat</t>
  </si>
  <si>
    <t>Buget 2023</t>
  </si>
  <si>
    <t>ianuarie</t>
  </si>
  <si>
    <t xml:space="preserve">iunie </t>
  </si>
  <si>
    <t>Valoarea  contractelor  furnizorilor de servicii medicale de bază în asistenţa medicală ambulatorie pentru specialitatea clinică medicină fizică şi de reabilitare în bazele de tratament  ianuarie - iunie 2023</t>
  </si>
  <si>
    <t xml:space="preserve"> martie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</si>
</sst>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1" fillId="0" borderId="0" xfId="0" applyNumberFormat="1" applyFont="1"/>
    <xf numFmtId="1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 wrapText="1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right" vertical="center"/>
    </xf>
    <xf numFmtId="1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0"/>
  <sheetViews>
    <sheetView tabSelected="1" workbookViewId="0">
      <selection activeCell="M42" sqref="M42"/>
    </sheetView>
  </sheetViews>
  <sheetFormatPr defaultRowHeight="15"/>
  <cols>
    <col min="2" max="2" width="18.7109375" customWidth="1"/>
    <col min="3" max="3" width="20.140625" customWidth="1"/>
    <col min="4" max="4" width="20" customWidth="1"/>
    <col min="5" max="5" width="21.5703125" customWidth="1"/>
    <col min="6" max="6" width="23.28515625" customWidth="1"/>
    <col min="7" max="7" width="18.5703125" customWidth="1"/>
    <col min="8" max="8" width="23.5703125" customWidth="1"/>
    <col min="9" max="9" width="16.28515625" customWidth="1"/>
  </cols>
  <sheetData>
    <row r="3" spans="2:9">
      <c r="B3" s="26" t="s">
        <v>30</v>
      </c>
      <c r="C3" s="26"/>
      <c r="D3" s="26"/>
      <c r="E3" s="26"/>
      <c r="F3" s="26"/>
      <c r="G3" s="26"/>
      <c r="H3" s="26"/>
      <c r="I3" s="26"/>
    </row>
    <row r="4" spans="2:9" ht="33.75" customHeight="1">
      <c r="B4" s="26"/>
      <c r="C4" s="26"/>
      <c r="D4" s="26"/>
      <c r="E4" s="26"/>
      <c r="F4" s="26"/>
      <c r="G4" s="26"/>
      <c r="H4" s="26"/>
      <c r="I4" s="26"/>
    </row>
    <row r="7" spans="2:9">
      <c r="B7" s="1">
        <v>45065</v>
      </c>
    </row>
    <row r="8" spans="2:9">
      <c r="B8" s="2"/>
    </row>
    <row r="9" spans="2:9" ht="48.75" customHeight="1">
      <c r="B9" s="3" t="s">
        <v>0</v>
      </c>
      <c r="C9" s="27" t="s">
        <v>1</v>
      </c>
      <c r="D9" s="27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5" t="s">
        <v>7</v>
      </c>
    </row>
    <row r="10" spans="2:9">
      <c r="B10" s="4"/>
      <c r="C10" s="5" t="s">
        <v>8</v>
      </c>
      <c r="D10" s="5" t="s">
        <v>8</v>
      </c>
      <c r="E10" s="5" t="s">
        <v>8</v>
      </c>
      <c r="F10" s="5" t="s">
        <v>8</v>
      </c>
      <c r="G10" s="5" t="s">
        <v>8</v>
      </c>
      <c r="H10" s="5" t="s">
        <v>8</v>
      </c>
      <c r="I10" s="5" t="s">
        <v>8</v>
      </c>
    </row>
    <row r="11" spans="2:9">
      <c r="B11" s="6" t="s">
        <v>9</v>
      </c>
      <c r="C11" s="8">
        <f>20832-1974</f>
        <v>18858</v>
      </c>
      <c r="D11" s="9"/>
      <c r="E11" s="8">
        <f>37898-2338</f>
        <v>35560</v>
      </c>
      <c r="F11" s="8">
        <f>25578</f>
        <v>25578</v>
      </c>
      <c r="G11" s="8">
        <f>47068-4900</f>
        <v>42168</v>
      </c>
      <c r="H11" s="9">
        <f>29624-10346</f>
        <v>19278</v>
      </c>
      <c r="I11" s="10">
        <f>C11+E11+F11+G11+H11</f>
        <v>141442</v>
      </c>
    </row>
    <row r="12" spans="2:9">
      <c r="B12" s="6" t="s">
        <v>10</v>
      </c>
      <c r="C12" s="8">
        <f>20832-6118+2478+266-574+1974-4536</f>
        <v>14322</v>
      </c>
      <c r="D12" s="8"/>
      <c r="E12" s="8">
        <f>37898+1666+4494+490+168+2338-9674</f>
        <v>37380</v>
      </c>
      <c r="F12" s="8">
        <f>25578+1120+3038-1596+112-112</f>
        <v>28140</v>
      </c>
      <c r="G12" s="8">
        <f>47068+2058-13524+476+168+4900-28</f>
        <v>41118</v>
      </c>
      <c r="H12" s="9">
        <f>29624+1274+3514+364+126+10346-22946</f>
        <v>22302</v>
      </c>
      <c r="I12" s="10">
        <f>C12+E12+F12+G12+H12</f>
        <v>143262</v>
      </c>
    </row>
    <row r="13" spans="2:9">
      <c r="B13" s="6" t="s">
        <v>31</v>
      </c>
      <c r="C13" s="9">
        <f>18340+4536 -28</f>
        <v>22848</v>
      </c>
      <c r="D13" s="8">
        <f>18368-28</f>
        <v>18340</v>
      </c>
      <c r="E13" s="9">
        <f>33936+9674</f>
        <v>43610</v>
      </c>
      <c r="F13" s="9">
        <f>13776+112-112</f>
        <v>13776</v>
      </c>
      <c r="G13" s="9">
        <f>32592+28-28</f>
        <v>32592</v>
      </c>
      <c r="H13" s="9">
        <f>25984+22946-15610</f>
        <v>33320</v>
      </c>
      <c r="I13" s="10">
        <f>C13+E13+F13+G13+H13+D13</f>
        <v>164486</v>
      </c>
    </row>
    <row r="14" spans="2:9">
      <c r="B14" s="12" t="s">
        <v>12</v>
      </c>
      <c r="C14" s="13">
        <f>C11+C12+C13</f>
        <v>56028</v>
      </c>
      <c r="D14" s="13">
        <f>D11+D12+D13</f>
        <v>18340</v>
      </c>
      <c r="E14" s="13">
        <f>E11+E12+E13</f>
        <v>116550</v>
      </c>
      <c r="F14" s="13">
        <f>F11+F12+F13</f>
        <v>67494</v>
      </c>
      <c r="G14" s="13">
        <f>G11+G12+G13</f>
        <v>115878</v>
      </c>
      <c r="H14" s="13">
        <f>H11+H12+H13</f>
        <v>74900</v>
      </c>
      <c r="I14" s="11">
        <f>C14+E14+F14+G14+H14+D14</f>
        <v>449190</v>
      </c>
    </row>
    <row r="15" spans="2:9">
      <c r="B15" s="6" t="s">
        <v>13</v>
      </c>
      <c r="C15" s="9">
        <f>20860+28+2576-10066</f>
        <v>13398</v>
      </c>
      <c r="D15" s="9">
        <f>21336+28+2534-1414</f>
        <v>22484</v>
      </c>
      <c r="E15" s="9">
        <f>40180+28+5362-17682</f>
        <v>27888</v>
      </c>
      <c r="F15" s="9">
        <f>16338-140-280</f>
        <v>15918</v>
      </c>
      <c r="G15" s="9">
        <f>37786+28+5334-5936</f>
        <v>37212</v>
      </c>
      <c r="H15" s="9">
        <f>30520+28-13202</f>
        <v>17346</v>
      </c>
      <c r="I15" s="10">
        <f>C15+E15+F15+G15+H15+D15</f>
        <v>134246</v>
      </c>
    </row>
    <row r="16" spans="2:9">
      <c r="B16" s="6" t="s">
        <v>14</v>
      </c>
      <c r="C16" s="9">
        <f>20860+10066</f>
        <v>30926</v>
      </c>
      <c r="D16" s="9">
        <f>21336+1414</f>
        <v>22750</v>
      </c>
      <c r="E16" s="9">
        <f>40152+17682</f>
        <v>57834</v>
      </c>
      <c r="F16" s="9">
        <f>16338+280</f>
        <v>16618</v>
      </c>
      <c r="G16" s="9">
        <f>37786+5936</f>
        <v>43722</v>
      </c>
      <c r="H16" s="9">
        <f>30520+13202</f>
        <v>43722</v>
      </c>
      <c r="I16" s="10">
        <f>C16+E16+F16+G16+H16+D16</f>
        <v>215572</v>
      </c>
    </row>
    <row r="17" spans="2:9">
      <c r="B17" s="6" t="s">
        <v>15</v>
      </c>
      <c r="C17" s="9">
        <v>20860</v>
      </c>
      <c r="D17" s="9">
        <v>21336</v>
      </c>
      <c r="E17" s="9">
        <v>40152</v>
      </c>
      <c r="F17" s="9">
        <v>16338</v>
      </c>
      <c r="G17" s="9">
        <v>37786</v>
      </c>
      <c r="H17" s="9">
        <v>30520</v>
      </c>
      <c r="I17" s="10">
        <f>C17+E17+F17+G17+H17+D17</f>
        <v>166992</v>
      </c>
    </row>
    <row r="18" spans="2:9">
      <c r="B18" s="12" t="s">
        <v>16</v>
      </c>
      <c r="C18" s="13">
        <f>C15+C16+C17</f>
        <v>65184</v>
      </c>
      <c r="D18" s="13">
        <f>D15+D16+D17</f>
        <v>66570</v>
      </c>
      <c r="E18" s="13">
        <f t="shared" ref="E18:H18" si="0">E15+E16+E17</f>
        <v>125874</v>
      </c>
      <c r="F18" s="13">
        <f t="shared" si="0"/>
        <v>48874</v>
      </c>
      <c r="G18" s="13">
        <f t="shared" si="0"/>
        <v>118720</v>
      </c>
      <c r="H18" s="13">
        <f t="shared" si="0"/>
        <v>91588</v>
      </c>
      <c r="I18" s="11">
        <f>C18+E18+F18+G18+H18+D18</f>
        <v>516810</v>
      </c>
    </row>
    <row r="19" spans="2:9">
      <c r="B19" s="6" t="s">
        <v>17</v>
      </c>
      <c r="C19" s="9"/>
      <c r="D19" s="8"/>
      <c r="E19" s="9"/>
      <c r="F19" s="9"/>
      <c r="G19" s="9"/>
      <c r="H19" s="8"/>
      <c r="I19" s="10">
        <f>C19+E19+F19+G19+H19</f>
        <v>0</v>
      </c>
    </row>
    <row r="20" spans="2:9">
      <c r="B20" s="6" t="s">
        <v>18</v>
      </c>
      <c r="C20" s="9"/>
      <c r="D20" s="9"/>
      <c r="E20" s="9"/>
      <c r="F20" s="9"/>
      <c r="G20" s="9"/>
      <c r="H20" s="9"/>
      <c r="I20" s="10">
        <f>C20+E20+F20+G20+H20</f>
        <v>0</v>
      </c>
    </row>
    <row r="21" spans="2:9">
      <c r="B21" s="6" t="s">
        <v>19</v>
      </c>
      <c r="C21" s="9"/>
      <c r="D21" s="8"/>
      <c r="E21" s="9"/>
      <c r="F21" s="9"/>
      <c r="G21" s="9"/>
      <c r="H21" s="9"/>
      <c r="I21" s="10">
        <f>C21+E21+F21+G21+H21</f>
        <v>0</v>
      </c>
    </row>
    <row r="22" spans="2:9">
      <c r="B22" s="12" t="s">
        <v>20</v>
      </c>
      <c r="C22" s="13">
        <f>C19+C20+C21</f>
        <v>0</v>
      </c>
      <c r="D22" s="13">
        <f>D19+D20+D21</f>
        <v>0</v>
      </c>
      <c r="E22" s="13">
        <f t="shared" ref="E22:H22" si="1">E19+E20+E21</f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1">
        <f>C22+E22+F22+G22+H22</f>
        <v>0</v>
      </c>
    </row>
    <row r="23" spans="2:9">
      <c r="B23" s="6" t="s">
        <v>21</v>
      </c>
      <c r="C23" s="8"/>
      <c r="D23" s="8"/>
      <c r="E23" s="8"/>
      <c r="F23" s="8"/>
      <c r="G23" s="8"/>
      <c r="H23" s="9"/>
      <c r="I23" s="10">
        <f>C23+E23+F23+G23+H23</f>
        <v>0</v>
      </c>
    </row>
    <row r="24" spans="2:9">
      <c r="B24" s="6" t="s">
        <v>22</v>
      </c>
      <c r="C24" s="8"/>
      <c r="D24" s="8"/>
      <c r="E24" s="8"/>
      <c r="F24" s="8"/>
      <c r="G24" s="8"/>
      <c r="H24" s="9"/>
      <c r="I24" s="10">
        <f>C24+E24+F24+G24+H24</f>
        <v>0</v>
      </c>
    </row>
    <row r="25" spans="2:9">
      <c r="B25" s="6" t="s">
        <v>23</v>
      </c>
      <c r="C25" s="7"/>
      <c r="D25" s="8"/>
      <c r="E25" s="7"/>
      <c r="F25" s="7"/>
      <c r="G25" s="7"/>
      <c r="H25" s="9"/>
      <c r="I25" s="10">
        <f>C25+E25+F25+G25+H25</f>
        <v>0</v>
      </c>
    </row>
    <row r="26" spans="2:9">
      <c r="B26" s="12" t="s">
        <v>24</v>
      </c>
      <c r="C26" s="13">
        <f>C23+C24+C25</f>
        <v>0</v>
      </c>
      <c r="D26" s="13">
        <f>D23+D24+D25</f>
        <v>0</v>
      </c>
      <c r="E26" s="13">
        <f>E23+E24+E25</f>
        <v>0</v>
      </c>
      <c r="F26" s="13">
        <f t="shared" ref="F26:H26" si="2">F23+F24+F25</f>
        <v>0</v>
      </c>
      <c r="G26" s="13">
        <f t="shared" si="2"/>
        <v>0</v>
      </c>
      <c r="H26" s="13">
        <f t="shared" si="2"/>
        <v>0</v>
      </c>
      <c r="I26" s="11">
        <f>C26+E26+F26+G26+H26</f>
        <v>0</v>
      </c>
    </row>
    <row r="27" spans="2:9">
      <c r="B27" s="12" t="s">
        <v>25</v>
      </c>
      <c r="C27" s="13">
        <f>C14+C18+C22+C26</f>
        <v>121212</v>
      </c>
      <c r="D27" s="13">
        <f>D14+D18+D22+D26</f>
        <v>84910</v>
      </c>
      <c r="E27" s="13">
        <f t="shared" ref="E27:H27" si="3">E14+E18+E22+E26</f>
        <v>242424</v>
      </c>
      <c r="F27" s="13">
        <f t="shared" si="3"/>
        <v>116368</v>
      </c>
      <c r="G27" s="13">
        <f t="shared" si="3"/>
        <v>234598</v>
      </c>
      <c r="H27" s="13">
        <f t="shared" si="3"/>
        <v>166488</v>
      </c>
      <c r="I27" s="11">
        <f>C27+E27+F27+G27+H27+D27</f>
        <v>966000</v>
      </c>
    </row>
    <row r="28" spans="2:9">
      <c r="C28" s="14"/>
      <c r="D28" s="15"/>
      <c r="E28" s="15"/>
      <c r="F28" s="15"/>
      <c r="G28" s="15"/>
      <c r="H28" s="15"/>
    </row>
    <row r="29" spans="2:9">
      <c r="C29" s="14"/>
      <c r="D29" s="15"/>
      <c r="E29" s="15"/>
      <c r="F29" s="15"/>
      <c r="G29" s="15"/>
      <c r="H29" s="15"/>
    </row>
    <row r="30" spans="2:9">
      <c r="B30" s="16" t="s">
        <v>26</v>
      </c>
      <c r="C30" s="17">
        <f>C32-I27</f>
        <v>0</v>
      </c>
      <c r="G30" s="15"/>
      <c r="H30" s="15"/>
    </row>
    <row r="31" spans="2:9">
      <c r="B31" s="16"/>
      <c r="C31" s="15"/>
      <c r="G31" s="15"/>
      <c r="H31" s="15"/>
    </row>
    <row r="32" spans="2:9">
      <c r="B32" s="18" t="s">
        <v>27</v>
      </c>
      <c r="C32" s="17">
        <f>C33+C34+C35+C36+C37+C38</f>
        <v>966000</v>
      </c>
      <c r="D32" s="15"/>
    </row>
    <row r="33" spans="2:9">
      <c r="B33" s="19" t="s">
        <v>28</v>
      </c>
      <c r="C33" s="15">
        <v>161000</v>
      </c>
      <c r="D33" s="15"/>
      <c r="H33" s="15"/>
    </row>
    <row r="34" spans="2:9">
      <c r="B34" s="20" t="s">
        <v>10</v>
      </c>
      <c r="C34" s="15">
        <v>161000</v>
      </c>
      <c r="F34" s="15"/>
    </row>
    <row r="35" spans="2:9">
      <c r="B35" s="21" t="s">
        <v>11</v>
      </c>
      <c r="C35" s="15">
        <v>142996</v>
      </c>
      <c r="I35" s="22"/>
    </row>
    <row r="36" spans="2:9">
      <c r="B36" s="21" t="s">
        <v>13</v>
      </c>
      <c r="C36" s="15">
        <v>167020</v>
      </c>
      <c r="I36" s="22"/>
    </row>
    <row r="37" spans="2:9">
      <c r="B37" s="21" t="s">
        <v>14</v>
      </c>
      <c r="C37" s="23">
        <v>166992</v>
      </c>
      <c r="I37" s="22"/>
    </row>
    <row r="38" spans="2:9">
      <c r="B38" s="21" t="s">
        <v>29</v>
      </c>
      <c r="C38" s="24">
        <v>166992</v>
      </c>
      <c r="I38" s="22"/>
    </row>
    <row r="39" spans="2:9">
      <c r="I39" s="22"/>
    </row>
    <row r="40" spans="2:9">
      <c r="I40" s="22"/>
    </row>
  </sheetData>
  <mergeCells count="1">
    <mergeCell ref="B3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2023-05-19T07:47:05Z</dcterms:modified>
</cp:coreProperties>
</file>